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19032" windowHeight="8448"/>
  </bookViews>
  <sheets>
    <sheet name="Budget" sheetId="1" r:id="rId1"/>
    <sheet name="Dev Plan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22" i="1"/>
  <c r="F13" i="2"/>
  <c r="E15" l="1"/>
  <c r="E14"/>
  <c r="E13"/>
  <c r="E11"/>
  <c r="E10"/>
  <c r="E9"/>
  <c r="E8"/>
  <c r="E6"/>
  <c r="E5"/>
  <c r="E4"/>
  <c r="E3"/>
  <c r="C36" i="1" l="1"/>
  <c r="C35"/>
  <c r="C34"/>
  <c r="C32"/>
  <c r="C31"/>
  <c r="C30"/>
  <c r="C29"/>
  <c r="C28"/>
  <c r="C9"/>
  <c r="C16"/>
  <c r="C4"/>
  <c r="C38" l="1"/>
  <c r="C40" s="1"/>
  <c r="C18"/>
</calcChain>
</file>

<file path=xl/sharedStrings.xml><?xml version="1.0" encoding="utf-8"?>
<sst xmlns="http://schemas.openxmlformats.org/spreadsheetml/2006/main" count="75" uniqueCount="43">
  <si>
    <t>Line Items</t>
  </si>
  <si>
    <t>Description</t>
  </si>
  <si>
    <t>TOTAL</t>
  </si>
  <si>
    <t>Staff</t>
  </si>
  <si>
    <t>Budget</t>
  </si>
  <si>
    <t>Events</t>
  </si>
  <si>
    <t>REVENUE</t>
  </si>
  <si>
    <t>EXPENSES</t>
  </si>
  <si>
    <t>Donations</t>
  </si>
  <si>
    <t>Grants</t>
  </si>
  <si>
    <t>Memorials/Honoraria</t>
  </si>
  <si>
    <t>Online</t>
  </si>
  <si>
    <t>General</t>
  </si>
  <si>
    <t>BOC-sponsored</t>
  </si>
  <si>
    <t>Third Party</t>
  </si>
  <si>
    <t>Corporate Sponsorships</t>
  </si>
  <si>
    <t>Gifts in Kind</t>
  </si>
  <si>
    <t>Personnel</t>
  </si>
  <si>
    <t>Nights of Empowerment, two events @ $1,000 each (?)</t>
  </si>
  <si>
    <t>Made by hand by local volunteer senior citizens; cost includes yarn and needles (vendor for sewing supplies: Joanne Fabrics) @ $7.50 each</t>
  </si>
  <si>
    <t>An adjustable belt with attachable pouches for holding post-surgery drainage tubes (from CareKit.com) x 400 units @ $4.00 each</t>
  </si>
  <si>
    <t>Bar of chocolate wrapped in BOC marketing wrapper; includes cost of chocolate and wrapper (from Chocolate Inn) x 400 units @ $2.25 each</t>
  </si>
  <si>
    <t>Labels, gift cards, envelopes, and consent forms (from Office Depot) x 400 units @ $2.50 each</t>
  </si>
  <si>
    <t>Questions to Ask the Doctor, Facts of Lymphodema, Facts of Coping with Cancer Diagnosis, and What's Happening to Me? Brochure (400 copies of all brochures) value?</t>
  </si>
  <si>
    <t>Tote bags with BOC logo, in pink or black (vendor: Gemline) x 400 units @ $5.50 each</t>
  </si>
  <si>
    <t>Just Get Me Through This by Deborah Cohen, $10 each (vendor: The Book Company) x 400 units @ $10.65 each</t>
  </si>
  <si>
    <t>Simple bound paper notebook with pen holder and pen (vendor: Journal Book) x 400 units @ $4.55 each</t>
  </si>
  <si>
    <t>Two-year full-size calendar and folio to hold notes (vendor: Norwood) x 400 units @ $7.50 each</t>
  </si>
  <si>
    <t>Small pink pillow to use while driving and using a seat belt; cost includes fabric, thread, and filler (vendor for sewing supplies: Joanne Fabrics; volunteers will sew the pillows) x 400 units @ $3.00 each</t>
  </si>
  <si>
    <t>Indirect/overheadcosts</t>
  </si>
  <si>
    <t>Supplies</t>
  </si>
  <si>
    <t>Comfort Care Bags</t>
  </si>
  <si>
    <t>Calculated at 5% of total project costs (printing, postage, office supplies, communications, IT)</t>
  </si>
  <si>
    <t>Board (give or get)</t>
  </si>
  <si>
    <t>Monthly peer support groups, 10 events at $100 each</t>
  </si>
  <si>
    <t>Volunteer Recognition Event at $1,000 (?)</t>
  </si>
  <si>
    <t>CY14 Revenue Projections</t>
  </si>
  <si>
    <t>% Total CY14 Revenue</t>
  </si>
  <si>
    <t>CY13 Actual Revenue</t>
  </si>
  <si>
    <t>TOTAL REVENUE</t>
  </si>
  <si>
    <t>X</t>
  </si>
  <si>
    <t>Need Dick's/Joyce's help</t>
  </si>
  <si>
    <t>Volunteer executive director (0.61 FTE, in-kind)</t>
  </si>
</sst>
</file>

<file path=xl/styles.xml><?xml version="1.0" encoding="utf-8"?>
<styleSheet xmlns="http://schemas.openxmlformats.org/spreadsheetml/2006/main">
  <numFmts count="2">
    <numFmt numFmtId="6" formatCode="&quot;$&quot;#,##0_);[Red]\(&quot;$&quot;#,##0\)"/>
    <numFmt numFmtId="164" formatCode="&quot;$&quot;#,##0"/>
  </numFmts>
  <fonts count="10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000000"/>
      <name val="Trebuchet MS"/>
      <family val="2"/>
    </font>
    <font>
      <sz val="12"/>
      <color rgb="FF000000"/>
      <name val="Trebuchet MS"/>
      <family val="2"/>
    </font>
    <font>
      <sz val="12"/>
      <color rgb="FFFF0000"/>
      <name val="Trebuchet MS"/>
      <family val="2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EEECE1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83">
    <xf numFmtId="0" fontId="0" fillId="0" borderId="0" xfId="0"/>
    <xf numFmtId="0" fontId="1" fillId="0" borderId="0" xfId="0" applyFont="1" applyBorder="1"/>
    <xf numFmtId="164" fontId="1" fillId="0" borderId="0" xfId="0" applyNumberFormat="1" applyFont="1" applyBorder="1"/>
    <xf numFmtId="0" fontId="3" fillId="0" borderId="0" xfId="0" applyFont="1" applyFill="1" applyBorder="1" applyAlignment="1">
      <alignment horizontal="left" wrapText="1"/>
    </xf>
    <xf numFmtId="164" fontId="3" fillId="0" borderId="0" xfId="0" applyNumberFormat="1" applyFont="1" applyFill="1" applyBorder="1" applyAlignment="1">
      <alignment horizontal="right"/>
    </xf>
    <xf numFmtId="0" fontId="3" fillId="0" borderId="0" xfId="0" applyFont="1" applyFill="1" applyBorder="1" applyAlignment="1">
      <alignment wrapText="1"/>
    </xf>
    <xf numFmtId="0" fontId="4" fillId="0" borderId="0" xfId="0" applyFont="1" applyBorder="1"/>
    <xf numFmtId="0" fontId="2" fillId="0" borderId="0" xfId="0" applyFont="1" applyFill="1" applyBorder="1"/>
    <xf numFmtId="0" fontId="2" fillId="3" borderId="0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 wrapText="1"/>
    </xf>
    <xf numFmtId="164" fontId="2" fillId="3" borderId="0" xfId="0" applyNumberFormat="1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164" fontId="2" fillId="3" borderId="7" xfId="0" applyNumberFormat="1" applyFont="1" applyFill="1" applyBorder="1" applyAlignment="1">
      <alignment horizontal="center"/>
    </xf>
    <xf numFmtId="0" fontId="4" fillId="0" borderId="6" xfId="0" applyFont="1" applyBorder="1"/>
    <xf numFmtId="0" fontId="4" fillId="0" borderId="4" xfId="0" applyFont="1" applyFill="1" applyBorder="1"/>
    <xf numFmtId="0" fontId="1" fillId="0" borderId="2" xfId="0" applyFont="1" applyFill="1" applyBorder="1"/>
    <xf numFmtId="164" fontId="1" fillId="0" borderId="5" xfId="0" applyNumberFormat="1" applyFont="1" applyFill="1" applyBorder="1"/>
    <xf numFmtId="0" fontId="4" fillId="0" borderId="6" xfId="0" applyFont="1" applyFill="1" applyBorder="1"/>
    <xf numFmtId="0" fontId="1" fillId="0" borderId="0" xfId="0" applyFont="1" applyFill="1" applyBorder="1" applyAlignment="1">
      <alignment horizontal="left"/>
    </xf>
    <xf numFmtId="164" fontId="1" fillId="0" borderId="7" xfId="0" applyNumberFormat="1" applyFont="1" applyFill="1" applyBorder="1"/>
    <xf numFmtId="0" fontId="4" fillId="0" borderId="8" xfId="0" applyFont="1" applyFill="1" applyBorder="1"/>
    <xf numFmtId="0" fontId="1" fillId="0" borderId="1" xfId="0" applyFont="1" applyFill="1" applyBorder="1" applyAlignment="1">
      <alignment horizontal="left"/>
    </xf>
    <xf numFmtId="164" fontId="1" fillId="0" borderId="9" xfId="0" applyNumberFormat="1" applyFont="1" applyFill="1" applyBorder="1"/>
    <xf numFmtId="0" fontId="1" fillId="0" borderId="0" xfId="0" applyFont="1" applyFill="1" applyBorder="1"/>
    <xf numFmtId="0" fontId="1" fillId="0" borderId="1" xfId="0" applyFont="1" applyFill="1" applyBorder="1"/>
    <xf numFmtId="0" fontId="4" fillId="0" borderId="10" xfId="0" applyFont="1" applyFill="1" applyBorder="1"/>
    <xf numFmtId="0" fontId="1" fillId="0" borderId="3" xfId="0" applyFont="1" applyFill="1" applyBorder="1"/>
    <xf numFmtId="164" fontId="1" fillId="0" borderId="11" xfId="0" applyNumberFormat="1" applyFont="1" applyFill="1" applyBorder="1"/>
    <xf numFmtId="164" fontId="4" fillId="0" borderId="11" xfId="0" applyNumberFormat="1" applyFont="1" applyFill="1" applyBorder="1"/>
    <xf numFmtId="0" fontId="2" fillId="0" borderId="10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left" wrapText="1"/>
    </xf>
    <xf numFmtId="164" fontId="3" fillId="0" borderId="11" xfId="0" applyNumberFormat="1" applyFont="1" applyFill="1" applyBorder="1" applyAlignment="1">
      <alignment horizontal="right"/>
    </xf>
    <xf numFmtId="0" fontId="2" fillId="0" borderId="4" xfId="0" applyFont="1" applyFill="1" applyBorder="1" applyAlignment="1">
      <alignment horizontal="left"/>
    </xf>
    <xf numFmtId="0" fontId="1" fillId="0" borderId="2" xfId="0" applyFont="1" applyBorder="1"/>
    <xf numFmtId="0" fontId="1" fillId="0" borderId="5" xfId="0" applyFont="1" applyBorder="1"/>
    <xf numFmtId="0" fontId="2" fillId="0" borderId="6" xfId="0" applyFont="1" applyFill="1" applyBorder="1" applyAlignment="1">
      <alignment horizontal="left"/>
    </xf>
    <xf numFmtId="164" fontId="3" fillId="0" borderId="7" xfId="0" applyNumberFormat="1" applyFont="1" applyFill="1" applyBorder="1" applyAlignment="1">
      <alignment horizontal="right"/>
    </xf>
    <xf numFmtId="0" fontId="4" fillId="0" borderId="8" xfId="0" applyFont="1" applyBorder="1"/>
    <xf numFmtId="0" fontId="3" fillId="0" borderId="1" xfId="0" applyFont="1" applyFill="1" applyBorder="1" applyAlignment="1">
      <alignment horizontal="left" wrapText="1"/>
    </xf>
    <xf numFmtId="164" fontId="3" fillId="0" borderId="9" xfId="0" applyNumberFormat="1" applyFont="1" applyFill="1" applyBorder="1" applyAlignment="1">
      <alignment horizontal="right"/>
    </xf>
    <xf numFmtId="0" fontId="2" fillId="0" borderId="4" xfId="0" applyFont="1" applyFill="1" applyBorder="1"/>
    <xf numFmtId="0" fontId="3" fillId="0" borderId="2" xfId="0" applyFont="1" applyFill="1" applyBorder="1" applyAlignment="1">
      <alignment horizontal="left" wrapText="1"/>
    </xf>
    <xf numFmtId="164" fontId="3" fillId="0" borderId="5" xfId="0" applyNumberFormat="1" applyFont="1" applyFill="1" applyBorder="1" applyAlignment="1">
      <alignment horizontal="right"/>
    </xf>
    <xf numFmtId="0" fontId="2" fillId="0" borderId="6" xfId="0" applyFont="1" applyFill="1" applyBorder="1"/>
    <xf numFmtId="0" fontId="2" fillId="0" borderId="8" xfId="0" applyFont="1" applyFill="1" applyBorder="1"/>
    <xf numFmtId="0" fontId="3" fillId="0" borderId="1" xfId="0" applyFont="1" applyFill="1" applyBorder="1" applyAlignment="1">
      <alignment wrapText="1"/>
    </xf>
    <xf numFmtId="0" fontId="2" fillId="0" borderId="10" xfId="0" applyFont="1" applyFill="1" applyBorder="1"/>
    <xf numFmtId="0" fontId="3" fillId="0" borderId="3" xfId="0" applyFont="1" applyFill="1" applyBorder="1" applyAlignment="1">
      <alignment wrapText="1"/>
    </xf>
    <xf numFmtId="0" fontId="4" fillId="0" borderId="3" xfId="0" applyFont="1" applyFill="1" applyBorder="1" applyAlignment="1">
      <alignment horizontal="right"/>
    </xf>
    <xf numFmtId="0" fontId="2" fillId="0" borderId="3" xfId="0" applyFont="1" applyFill="1" applyBorder="1" applyAlignment="1">
      <alignment horizontal="right" wrapText="1"/>
    </xf>
    <xf numFmtId="164" fontId="2" fillId="0" borderId="11" xfId="0" applyNumberFormat="1" applyFont="1" applyFill="1" applyBorder="1" applyAlignment="1">
      <alignment horizontal="right"/>
    </xf>
    <xf numFmtId="0" fontId="8" fillId="0" borderId="12" xfId="0" applyFont="1" applyBorder="1" applyAlignment="1">
      <alignment vertical="center"/>
    </xf>
    <xf numFmtId="0" fontId="8" fillId="0" borderId="12" xfId="0" applyFont="1" applyBorder="1" applyAlignment="1">
      <alignment vertical="center" wrapText="1"/>
    </xf>
    <xf numFmtId="0" fontId="8" fillId="0" borderId="13" xfId="0" applyFont="1" applyBorder="1" applyAlignment="1">
      <alignment vertical="center"/>
    </xf>
    <xf numFmtId="6" fontId="8" fillId="0" borderId="13" xfId="0" applyNumberFormat="1" applyFont="1" applyBorder="1" applyAlignment="1">
      <alignment horizontal="right" vertical="center" wrapText="1"/>
    </xf>
    <xf numFmtId="0" fontId="7" fillId="4" borderId="4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 wrapText="1"/>
    </xf>
    <xf numFmtId="0" fontId="7" fillId="0" borderId="14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6" fontId="8" fillId="0" borderId="0" xfId="0" applyNumberFormat="1" applyFont="1" applyBorder="1" applyAlignment="1">
      <alignment horizontal="right" vertical="center" wrapText="1"/>
    </xf>
    <xf numFmtId="0" fontId="7" fillId="0" borderId="16" xfId="0" applyFont="1" applyBorder="1" applyAlignment="1">
      <alignment vertical="center"/>
    </xf>
    <xf numFmtId="0" fontId="8" fillId="0" borderId="0" xfId="0" applyFont="1" applyBorder="1" applyAlignment="1">
      <alignment vertical="center" wrapText="1"/>
    </xf>
    <xf numFmtId="0" fontId="0" fillId="0" borderId="0" xfId="0" applyBorder="1"/>
    <xf numFmtId="0" fontId="7" fillId="0" borderId="18" xfId="0" applyFont="1" applyBorder="1" applyAlignment="1">
      <alignment vertical="center"/>
    </xf>
    <xf numFmtId="0" fontId="7" fillId="0" borderId="19" xfId="0" applyFont="1" applyBorder="1" applyAlignment="1">
      <alignment horizontal="right" vertical="center"/>
    </xf>
    <xf numFmtId="0" fontId="7" fillId="0" borderId="19" xfId="0" applyFont="1" applyBorder="1" applyAlignment="1">
      <alignment horizontal="right" vertical="center" wrapText="1"/>
    </xf>
    <xf numFmtId="6" fontId="7" fillId="0" borderId="19" xfId="0" applyNumberFormat="1" applyFont="1" applyBorder="1" applyAlignment="1">
      <alignment horizontal="right" vertical="center" wrapText="1"/>
    </xf>
    <xf numFmtId="9" fontId="7" fillId="4" borderId="5" xfId="1" applyFont="1" applyFill="1" applyBorder="1" applyAlignment="1">
      <alignment horizontal="center" vertical="center" wrapText="1"/>
    </xf>
    <xf numFmtId="9" fontId="8" fillId="0" borderId="15" xfId="1" applyFont="1" applyBorder="1" applyAlignment="1">
      <alignment vertical="center" wrapText="1"/>
    </xf>
    <xf numFmtId="9" fontId="8" fillId="0" borderId="7" xfId="1" applyFont="1" applyBorder="1" applyAlignment="1">
      <alignment horizontal="right" vertical="center" wrapText="1"/>
    </xf>
    <xf numFmtId="9" fontId="8" fillId="0" borderId="17" xfId="1" applyFont="1" applyBorder="1" applyAlignment="1">
      <alignment horizontal="right" vertical="center" wrapText="1"/>
    </xf>
    <xf numFmtId="9" fontId="8" fillId="0" borderId="7" xfId="1" applyFont="1" applyBorder="1" applyAlignment="1">
      <alignment vertical="center" wrapText="1"/>
    </xf>
    <xf numFmtId="9" fontId="7" fillId="0" borderId="20" xfId="1" applyFont="1" applyBorder="1" applyAlignment="1">
      <alignment horizontal="right" vertical="center" wrapText="1"/>
    </xf>
    <xf numFmtId="9" fontId="0" fillId="0" borderId="0" xfId="1" applyFont="1"/>
    <xf numFmtId="0" fontId="9" fillId="0" borderId="0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6" fontId="0" fillId="0" borderId="0" xfId="0" applyNumberFormat="1"/>
    <xf numFmtId="0" fontId="5" fillId="2" borderId="0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40"/>
  <sheetViews>
    <sheetView tabSelected="1" workbookViewId="0">
      <selection activeCell="B28" sqref="B28"/>
    </sheetView>
  </sheetViews>
  <sheetFormatPr defaultRowHeight="13.8"/>
  <cols>
    <col min="1" max="1" width="23.6640625" style="6" bestFit="1" customWidth="1"/>
    <col min="2" max="2" width="93.44140625" style="1" bestFit="1" customWidth="1"/>
    <col min="3" max="3" width="7.44140625" style="2" bestFit="1" customWidth="1"/>
    <col min="4" max="16384" width="8.88671875" style="1"/>
  </cols>
  <sheetData>
    <row r="1" spans="1:3">
      <c r="A1" s="80" t="s">
        <v>6</v>
      </c>
      <c r="B1" s="81"/>
      <c r="C1" s="82"/>
    </row>
    <row r="2" spans="1:3">
      <c r="A2" s="11" t="s">
        <v>0</v>
      </c>
      <c r="B2" s="9" t="s">
        <v>1</v>
      </c>
      <c r="C2" s="12" t="s">
        <v>4</v>
      </c>
    </row>
    <row r="3" spans="1:3">
      <c r="A3" s="14" t="s">
        <v>8</v>
      </c>
      <c r="B3" s="15"/>
      <c r="C3" s="16"/>
    </row>
    <row r="4" spans="1:3">
      <c r="A4" s="17"/>
      <c r="B4" s="18" t="s">
        <v>33</v>
      </c>
      <c r="C4" s="19">
        <f>100*10</f>
        <v>1000</v>
      </c>
    </row>
    <row r="5" spans="1:3">
      <c r="A5" s="17"/>
      <c r="B5" s="18" t="s">
        <v>12</v>
      </c>
      <c r="C5" s="19">
        <v>1000</v>
      </c>
    </row>
    <row r="6" spans="1:3">
      <c r="A6" s="17"/>
      <c r="B6" s="18" t="s">
        <v>10</v>
      </c>
      <c r="C6" s="19">
        <v>2500</v>
      </c>
    </row>
    <row r="7" spans="1:3">
      <c r="A7" s="20"/>
      <c r="B7" s="21" t="s">
        <v>11</v>
      </c>
      <c r="C7" s="22">
        <v>500</v>
      </c>
    </row>
    <row r="8" spans="1:3">
      <c r="A8" s="14" t="s">
        <v>5</v>
      </c>
      <c r="B8" s="15"/>
      <c r="C8" s="16"/>
    </row>
    <row r="9" spans="1:3">
      <c r="A9" s="17"/>
      <c r="B9" s="23" t="s">
        <v>13</v>
      </c>
      <c r="C9" s="19">
        <f>7500</f>
        <v>7500</v>
      </c>
    </row>
    <row r="10" spans="1:3">
      <c r="A10" s="20"/>
      <c r="B10" s="24" t="s">
        <v>14</v>
      </c>
      <c r="C10" s="22">
        <v>2000</v>
      </c>
    </row>
    <row r="11" spans="1:3">
      <c r="A11" s="25" t="s">
        <v>9</v>
      </c>
      <c r="B11" s="26"/>
      <c r="C11" s="27">
        <v>7500</v>
      </c>
    </row>
    <row r="12" spans="1:3">
      <c r="A12" s="25" t="s">
        <v>15</v>
      </c>
      <c r="B12" s="26"/>
      <c r="C12" s="27">
        <v>5000</v>
      </c>
    </row>
    <row r="13" spans="1:3">
      <c r="A13" s="14" t="s">
        <v>16</v>
      </c>
      <c r="B13" s="15"/>
      <c r="C13" s="16"/>
    </row>
    <row r="14" spans="1:3">
      <c r="A14" s="17"/>
      <c r="B14" s="23" t="s">
        <v>17</v>
      </c>
      <c r="C14" s="19">
        <v>23999</v>
      </c>
    </row>
    <row r="15" spans="1:3">
      <c r="A15" s="17"/>
      <c r="B15" s="23" t="s">
        <v>30</v>
      </c>
      <c r="C15" s="19">
        <v>100</v>
      </c>
    </row>
    <row r="16" spans="1:3">
      <c r="A16" s="20"/>
      <c r="B16" s="24" t="s">
        <v>5</v>
      </c>
      <c r="C16" s="22">
        <f>(100*10)+2000</f>
        <v>3000</v>
      </c>
    </row>
    <row r="17" spans="1:3">
      <c r="A17" s="17"/>
      <c r="B17" s="23"/>
      <c r="C17" s="19"/>
    </row>
    <row r="18" spans="1:3">
      <c r="A18" s="25"/>
      <c r="B18" s="48" t="s">
        <v>2</v>
      </c>
      <c r="C18" s="28">
        <f>SUM(C3:C17)</f>
        <v>54099</v>
      </c>
    </row>
    <row r="20" spans="1:3">
      <c r="A20" s="79" t="s">
        <v>7</v>
      </c>
      <c r="B20" s="79"/>
      <c r="C20" s="79"/>
    </row>
    <row r="21" spans="1:3">
      <c r="A21" s="8" t="s">
        <v>0</v>
      </c>
      <c r="B21" s="9" t="s">
        <v>1</v>
      </c>
      <c r="C21" s="10" t="s">
        <v>4</v>
      </c>
    </row>
    <row r="22" spans="1:3">
      <c r="A22" s="29" t="s">
        <v>3</v>
      </c>
      <c r="B22" s="30" t="s">
        <v>42</v>
      </c>
      <c r="C22" s="31">
        <f>1248*19.23</f>
        <v>23999.040000000001</v>
      </c>
    </row>
    <row r="23" spans="1:3">
      <c r="A23" s="32" t="s">
        <v>5</v>
      </c>
      <c r="B23" s="33"/>
      <c r="C23" s="34"/>
    </row>
    <row r="24" spans="1:3">
      <c r="A24" s="35"/>
      <c r="B24" s="3" t="s">
        <v>18</v>
      </c>
      <c r="C24" s="36">
        <v>2000</v>
      </c>
    </row>
    <row r="25" spans="1:3">
      <c r="A25" s="13"/>
      <c r="B25" s="3" t="s">
        <v>34</v>
      </c>
      <c r="C25" s="36">
        <v>1000</v>
      </c>
    </row>
    <row r="26" spans="1:3">
      <c r="A26" s="37"/>
      <c r="B26" s="38" t="s">
        <v>35</v>
      </c>
      <c r="C26" s="39">
        <v>1000</v>
      </c>
    </row>
    <row r="27" spans="1:3">
      <c r="A27" s="40" t="s">
        <v>31</v>
      </c>
      <c r="B27" s="41"/>
      <c r="C27" s="42"/>
    </row>
    <row r="28" spans="1:3">
      <c r="A28" s="13"/>
      <c r="B28" s="5" t="s">
        <v>24</v>
      </c>
      <c r="C28" s="36">
        <f>400*5.5</f>
        <v>2200</v>
      </c>
    </row>
    <row r="29" spans="1:3">
      <c r="A29" s="43"/>
      <c r="B29" s="5" t="s">
        <v>25</v>
      </c>
      <c r="C29" s="36">
        <f>400*10.65</f>
        <v>4260</v>
      </c>
    </row>
    <row r="30" spans="1:3">
      <c r="A30" s="43"/>
      <c r="B30" s="5" t="s">
        <v>26</v>
      </c>
      <c r="C30" s="36">
        <f>400*4.55</f>
        <v>1820</v>
      </c>
    </row>
    <row r="31" spans="1:3">
      <c r="A31" s="43"/>
      <c r="B31" s="5" t="s">
        <v>27</v>
      </c>
      <c r="C31" s="36">
        <f>400*7.5</f>
        <v>3000</v>
      </c>
    </row>
    <row r="32" spans="1:3" ht="27.6">
      <c r="A32" s="43"/>
      <c r="B32" s="5" t="s">
        <v>28</v>
      </c>
      <c r="C32" s="36">
        <f>400*3</f>
        <v>1200</v>
      </c>
    </row>
    <row r="33" spans="1:3" ht="27.6">
      <c r="A33" s="43"/>
      <c r="B33" s="5" t="s">
        <v>19</v>
      </c>
      <c r="C33" s="36">
        <v>3000</v>
      </c>
    </row>
    <row r="34" spans="1:3" ht="27.6">
      <c r="A34" s="43"/>
      <c r="B34" s="5" t="s">
        <v>20</v>
      </c>
      <c r="C34" s="36">
        <f>400*4</f>
        <v>1600</v>
      </c>
    </row>
    <row r="35" spans="1:3" ht="27.6">
      <c r="A35" s="43"/>
      <c r="B35" s="5" t="s">
        <v>21</v>
      </c>
      <c r="C35" s="36">
        <f>400*2.25</f>
        <v>900</v>
      </c>
    </row>
    <row r="36" spans="1:3">
      <c r="A36" s="43"/>
      <c r="B36" s="5" t="s">
        <v>22</v>
      </c>
      <c r="C36" s="36">
        <f>400*2.5</f>
        <v>1000</v>
      </c>
    </row>
    <row r="37" spans="1:3" ht="27.6">
      <c r="A37" s="44"/>
      <c r="B37" s="45" t="s">
        <v>23</v>
      </c>
      <c r="C37" s="39">
        <v>100</v>
      </c>
    </row>
    <row r="38" spans="1:3">
      <c r="A38" s="46" t="s">
        <v>29</v>
      </c>
      <c r="B38" s="47" t="s">
        <v>32</v>
      </c>
      <c r="C38" s="31">
        <f>SUM(C22:C37)*0.05</f>
        <v>2353.9520000000002</v>
      </c>
    </row>
    <row r="39" spans="1:3">
      <c r="A39" s="7"/>
      <c r="B39" s="5"/>
      <c r="C39" s="4"/>
    </row>
    <row r="40" spans="1:3">
      <c r="A40" s="46"/>
      <c r="B40" s="49" t="s">
        <v>2</v>
      </c>
      <c r="C40" s="50">
        <f>SUM(C22:C38)</f>
        <v>49432.991999999998</v>
      </c>
    </row>
  </sheetData>
  <mergeCells count="2">
    <mergeCell ref="A20:C20"/>
    <mergeCell ref="A1:C1"/>
  </mergeCells>
  <pageMargins left="0.5" right="0.5" top="0.75" bottom="0.5" header="0.3" footer="0.3"/>
  <pageSetup orientation="landscape" r:id="rId1"/>
  <headerFooter>
    <oddHeader>&amp;LBaskets of Care&amp;C2012 Operating Budget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F17"/>
  <sheetViews>
    <sheetView workbookViewId="0">
      <selection activeCell="D22" sqref="D22"/>
    </sheetView>
  </sheetViews>
  <sheetFormatPr defaultColWidth="49.6640625" defaultRowHeight="14.4"/>
  <cols>
    <col min="1" max="1" width="26.21875" bestFit="1" customWidth="1"/>
    <col min="2" max="2" width="22.77734375" bestFit="1" customWidth="1"/>
    <col min="3" max="3" width="25.77734375" bestFit="1" customWidth="1"/>
    <col min="4" max="4" width="29.33203125" bestFit="1" customWidth="1"/>
    <col min="5" max="5" width="24.88671875" style="74" bestFit="1" customWidth="1"/>
  </cols>
  <sheetData>
    <row r="1" spans="1:6" ht="16.8" thickBot="1">
      <c r="A1" s="55" t="s">
        <v>0</v>
      </c>
      <c r="B1" s="56" t="s">
        <v>1</v>
      </c>
      <c r="C1" s="56" t="s">
        <v>38</v>
      </c>
      <c r="D1" s="56" t="s">
        <v>36</v>
      </c>
      <c r="E1" s="68" t="s">
        <v>37</v>
      </c>
    </row>
    <row r="2" spans="1:6" ht="16.2">
      <c r="A2" s="57" t="s">
        <v>8</v>
      </c>
      <c r="B2" s="51"/>
      <c r="C2" s="77" t="s">
        <v>41</v>
      </c>
      <c r="D2" s="52"/>
      <c r="E2" s="69"/>
    </row>
    <row r="3" spans="1:6" ht="16.2">
      <c r="A3" s="58"/>
      <c r="B3" s="59" t="s">
        <v>33</v>
      </c>
      <c r="C3" s="75" t="s">
        <v>40</v>
      </c>
      <c r="D3" s="60">
        <v>1000</v>
      </c>
      <c r="E3" s="70">
        <f>D3/D17</f>
        <v>1.9960478253058942E-2</v>
      </c>
    </row>
    <row r="4" spans="1:6" ht="16.2">
      <c r="A4" s="58"/>
      <c r="B4" s="59" t="s">
        <v>12</v>
      </c>
      <c r="C4" s="75" t="s">
        <v>40</v>
      </c>
      <c r="D4" s="60">
        <v>1000</v>
      </c>
      <c r="E4" s="70">
        <f>D4/D17</f>
        <v>1.9960478253058942E-2</v>
      </c>
    </row>
    <row r="5" spans="1:6" ht="16.2">
      <c r="A5" s="58"/>
      <c r="B5" s="59" t="s">
        <v>10</v>
      </c>
      <c r="C5" s="75" t="s">
        <v>40</v>
      </c>
      <c r="D5" s="60">
        <v>2500</v>
      </c>
      <c r="E5" s="70">
        <f>D5/D17</f>
        <v>4.990119563264736E-2</v>
      </c>
    </row>
    <row r="6" spans="1:6" ht="16.8" thickBot="1">
      <c r="A6" s="61"/>
      <c r="B6" s="53" t="s">
        <v>11</v>
      </c>
      <c r="C6" s="76" t="s">
        <v>40</v>
      </c>
      <c r="D6" s="54">
        <v>500</v>
      </c>
      <c r="E6" s="71">
        <f>D6/D17</f>
        <v>9.9802391265294711E-3</v>
      </c>
    </row>
    <row r="7" spans="1:6" ht="16.2">
      <c r="A7" s="58" t="s">
        <v>5</v>
      </c>
      <c r="B7" s="59"/>
      <c r="C7" s="75"/>
      <c r="D7" s="62"/>
      <c r="E7" s="72"/>
    </row>
    <row r="8" spans="1:6" ht="16.2">
      <c r="A8" s="58"/>
      <c r="B8" s="59" t="s">
        <v>13</v>
      </c>
      <c r="C8" s="75" t="s">
        <v>40</v>
      </c>
      <c r="D8" s="60">
        <v>7500</v>
      </c>
      <c r="E8" s="70">
        <f>D8/D17</f>
        <v>0.14970358689794208</v>
      </c>
    </row>
    <row r="9" spans="1:6" ht="16.8" thickBot="1">
      <c r="A9" s="61"/>
      <c r="B9" s="53" t="s">
        <v>14</v>
      </c>
      <c r="C9" s="76" t="s">
        <v>40</v>
      </c>
      <c r="D9" s="54">
        <v>2000</v>
      </c>
      <c r="E9" s="71">
        <f>D9/D17</f>
        <v>3.9920956506117884E-2</v>
      </c>
    </row>
    <row r="10" spans="1:6" ht="16.8" thickBot="1">
      <c r="A10" s="61" t="s">
        <v>9</v>
      </c>
      <c r="B10" s="53"/>
      <c r="C10" s="76" t="s">
        <v>40</v>
      </c>
      <c r="D10" s="54">
        <v>7500</v>
      </c>
      <c r="E10" s="71">
        <f>D10/D17</f>
        <v>0.14970358689794208</v>
      </c>
    </row>
    <row r="11" spans="1:6" ht="16.8" thickBot="1">
      <c r="A11" s="61" t="s">
        <v>15</v>
      </c>
      <c r="B11" s="53"/>
      <c r="C11" s="76" t="s">
        <v>40</v>
      </c>
      <c r="D11" s="54">
        <v>5000</v>
      </c>
      <c r="E11" s="71">
        <f>D11/D17</f>
        <v>9.9802391265294721E-2</v>
      </c>
    </row>
    <row r="12" spans="1:6" ht="16.2">
      <c r="A12" s="58" t="s">
        <v>16</v>
      </c>
      <c r="B12" s="59"/>
      <c r="C12" s="75"/>
      <c r="D12" s="62"/>
      <c r="E12" s="72"/>
    </row>
    <row r="13" spans="1:6" ht="16.2">
      <c r="A13" s="58"/>
      <c r="B13" s="59" t="s">
        <v>17</v>
      </c>
      <c r="C13" s="75" t="s">
        <v>40</v>
      </c>
      <c r="D13" s="60">
        <v>19999</v>
      </c>
      <c r="E13" s="70">
        <f>D13/D17</f>
        <v>0.39918960458292579</v>
      </c>
      <c r="F13" s="78">
        <f>SUM(D13:D15)</f>
        <v>23099</v>
      </c>
    </row>
    <row r="14" spans="1:6" ht="16.2">
      <c r="A14" s="58"/>
      <c r="B14" s="59" t="s">
        <v>30</v>
      </c>
      <c r="C14" s="75" t="s">
        <v>40</v>
      </c>
      <c r="D14" s="60">
        <v>100</v>
      </c>
      <c r="E14" s="70">
        <f>D14/D17</f>
        <v>1.9960478253058943E-3</v>
      </c>
    </row>
    <row r="15" spans="1:6" ht="16.8" thickBot="1">
      <c r="A15" s="61"/>
      <c r="B15" s="53" t="s">
        <v>5</v>
      </c>
      <c r="C15" s="76" t="s">
        <v>40</v>
      </c>
      <c r="D15" s="54">
        <v>3000</v>
      </c>
      <c r="E15" s="71">
        <f>D15/D17</f>
        <v>5.988143475917683E-2</v>
      </c>
    </row>
    <row r="16" spans="1:6" ht="16.8" thickBot="1">
      <c r="A16" s="58"/>
      <c r="B16" s="63"/>
      <c r="C16" s="62"/>
      <c r="D16" s="62"/>
      <c r="E16" s="72"/>
    </row>
    <row r="17" spans="1:5" ht="16.2">
      <c r="A17" s="64"/>
      <c r="B17" s="65" t="s">
        <v>39</v>
      </c>
      <c r="C17" s="66"/>
      <c r="D17" s="67">
        <v>50099</v>
      </c>
      <c r="E17" s="73">
        <v>1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Budget</vt:lpstr>
      <vt:lpstr>Dev Plan</vt:lpstr>
      <vt:lpstr>Sheet3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Matthew</dc:creator>
  <cp:lastModifiedBy>Heather</cp:lastModifiedBy>
  <cp:lastPrinted>2012-04-25T15:03:46Z</cp:lastPrinted>
  <dcterms:created xsi:type="dcterms:W3CDTF">2012-04-09T19:26:50Z</dcterms:created>
  <dcterms:modified xsi:type="dcterms:W3CDTF">2014-06-05T17:24:41Z</dcterms:modified>
</cp:coreProperties>
</file>